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9525" windowHeight="5580" activeTab="0"/>
  </bookViews>
  <sheets>
    <sheet name="Mese" sheetId="1" r:id="rId1"/>
    <sheet name="dati" sheetId="2" r:id="rId2"/>
  </sheets>
  <definedNames>
    <definedName name="Anno">'dati'!$B$1</definedName>
    <definedName name="_xlnm.Print_Area" localSheetId="0">'Mese'!$A$1:$K$41</definedName>
    <definedName name="Catechisti">'dati'!$D$25:$E$29</definedName>
    <definedName name="Consiglio">'dati'!$A$25:$B$32</definedName>
    <definedName name="Mese">'dati'!$A$1</definedName>
    <definedName name="MeseNumeroMese">'dati'!$C$1</definedName>
    <definedName name="POveri">'dati'!$G$25:$H$34</definedName>
    <definedName name="Testo">'dati'!$G$25:$H$34</definedName>
  </definedNames>
  <calcPr fullCalcOnLoad="1"/>
</workbook>
</file>

<file path=xl/sharedStrings.xml><?xml version="1.0" encoding="utf-8"?>
<sst xmlns="http://schemas.openxmlformats.org/spreadsheetml/2006/main" count="90" uniqueCount="69">
  <si>
    <t>Lunedì</t>
  </si>
  <si>
    <t>Martedì</t>
  </si>
  <si>
    <t>Mercoledì</t>
  </si>
  <si>
    <t>Giovedì</t>
  </si>
  <si>
    <t>Venerdì</t>
  </si>
  <si>
    <t>Sabato</t>
  </si>
  <si>
    <t>Domenica</t>
  </si>
  <si>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</si>
  <si>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</si>
  <si>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</si>
  <si>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</si>
  <si>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</si>
  <si>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Giorni nel mese</t>
  </si>
  <si>
    <t>Numero mese</t>
  </si>
  <si>
    <t>Inizio mese</t>
  </si>
  <si>
    <t>Fine mese</t>
  </si>
  <si>
    <t xml:space="preserve">Settimane nel mese </t>
  </si>
  <si>
    <t>Giorni prima serrimana</t>
  </si>
  <si>
    <t xml:space="preserve">Martedì </t>
  </si>
  <si>
    <t>Giorno inizio mese</t>
  </si>
  <si>
    <t>Testo</t>
  </si>
  <si>
    <t>Data</t>
  </si>
  <si>
    <t>h. 18,30 Consiglio Pastorale</t>
  </si>
  <si>
    <t>h. 18,00 Incontro Catechisti</t>
  </si>
  <si>
    <t>h. 12,00 Festa dei Poveri</t>
  </si>
  <si>
    <t>h. 19,00 Dopo Cresima</t>
  </si>
  <si>
    <t>h. 10,30 S. Messa dei bambini</t>
  </si>
  <si>
    <t>h. 12,00 S. Messa Comunitaria</t>
  </si>
  <si>
    <t>h. 17,00 Catechesi Comunione</t>
  </si>
  <si>
    <t>SANTO NATALE</t>
  </si>
  <si>
    <t>Ritiro Parrocchiale</t>
  </si>
  <si>
    <t>SANTO STEFANO</t>
  </si>
  <si>
    <t>Natale dei Bambini</t>
  </si>
  <si>
    <t>Festa dell'Immacolata</t>
  </si>
  <si>
    <t>Apertura Anno Pastorale</t>
  </si>
  <si>
    <t>h. 18,00 S. Messa dei Ragazzi</t>
  </si>
  <si>
    <t>h. 20,30 Preghiera Coppie</t>
  </si>
  <si>
    <t>Epifania</t>
  </si>
  <si>
    <t>h. 9,30 Catechesi Cresima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</si>
  <si>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</si>
  <si>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</si>
  <si>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</si>
  <si>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</si>
  <si>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</si>
  <si>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</si>
  <si>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</si>
  <si>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</si>
  <si>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</si>
  <si>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</si>
  <si>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Giornata della Pace</t>
  </si>
  <si>
    <t>SS. Messe: orario festivo</t>
  </si>
  <si>
    <t>Ritiro Ragazzi Cresima</t>
  </si>
  <si>
    <t>FESTA LITURGICA</t>
  </si>
  <si>
    <t>DI SANTA PRISCA</t>
  </si>
  <si>
    <t>SS. MESSE ore 8,00 - 18,00</t>
  </si>
  <si>
    <t>h. 18,00 Cresime</t>
  </si>
  <si>
    <t>Festa di Santa Prisca</t>
  </si>
  <si>
    <t>SS. Messe: Ore 8 - 11 - 18</t>
  </si>
  <si>
    <t>h. 11,00 S. Messa Comunitaria</t>
  </si>
  <si>
    <t>h. 12,30 Rinfresco in giardino</t>
  </si>
  <si>
    <t/>
  </si>
  <si>
    <t>h. 12,00 S. Messa con gli anziani</t>
  </si>
  <si>
    <t>della parrocchia</t>
  </si>
  <si>
    <t>dei Cristiani con Comunità</t>
  </si>
  <si>
    <t>h. 18,30 Vespri per l'unità</t>
  </si>
  <si>
    <t>Luterana a Via Sicilia</t>
  </si>
  <si>
    <t>a Lecceto</t>
  </si>
  <si>
    <t xml:space="preserve">h. 19,00 Incontro Ragazzi </t>
  </si>
  <si>
    <t>Cresima Genitori-Padrini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</si>
</sst>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[$-410]dddd\ d\ mmmm\ yyyy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NewRomanPS"/>
      <family val="0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b/>
      <sz val="13"/>
      <name val="TimesNewRomanPS"/>
      <family val="0"/>
    </font>
    <font>
      <sz val="14"/>
      <name val="MS Sans Serif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14"/>
      <name val="TimesNewRomanPS"/>
      <family val="0"/>
    </font>
    <font>
      <b/>
      <sz val="13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1"/>
      <color indexed="63"/>
      <name val="Calibri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0"/>
      <name val="Arial Unicode MS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14" xfId="0" applyFont="1" applyBorder="1" applyAlignment="1">
      <alignment/>
    </xf>
    <xf numFmtId="0" fontId="6" fillId="32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14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 horizontal="left"/>
    </xf>
    <xf numFmtId="0" fontId="15" fillId="34" borderId="21" xfId="0" applyFont="1" applyFill="1" applyBorder="1" applyAlignment="1">
      <alignment horizontal="left" vertical="center" indent="1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14" fontId="2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12" xfId="0" applyBorder="1" applyAlignment="1">
      <alignment horizontal="left"/>
    </xf>
    <xf numFmtId="14" fontId="0" fillId="0" borderId="0" xfId="0" applyNumberFormat="1" applyFont="1" applyAlignment="1">
      <alignment/>
    </xf>
    <xf numFmtId="0" fontId="7" fillId="1" borderId="26" xfId="0" applyFont="1" applyFill="1" applyBorder="1" applyAlignment="1">
      <alignment horizontal="center"/>
    </xf>
    <xf numFmtId="14" fontId="7" fillId="1" borderId="25" xfId="0" applyNumberFormat="1" applyFont="1" applyFill="1" applyBorder="1" applyAlignment="1">
      <alignment horizontal="center"/>
    </xf>
    <xf numFmtId="0" fontId="7" fillId="1" borderId="13" xfId="0" applyFont="1" applyFill="1" applyBorder="1" applyAlignment="1">
      <alignment/>
    </xf>
    <xf numFmtId="0" fontId="7" fillId="1" borderId="10" xfId="0" applyFont="1" applyFill="1" applyBorder="1" applyAlignment="1">
      <alignment/>
    </xf>
    <xf numFmtId="0" fontId="7" fillId="1" borderId="12" xfId="0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left"/>
    </xf>
    <xf numFmtId="14" fontId="7" fillId="0" borderId="23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30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" fontId="12" fillId="0" borderId="13" xfId="0" applyNumberFormat="1" applyFont="1" applyBorder="1" applyAlignment="1" quotePrefix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2" borderId="31" xfId="0" applyFont="1" applyFill="1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16" fillId="32" borderId="31" xfId="0" applyNumberFormat="1" applyFont="1" applyFill="1" applyBorder="1" applyAlignment="1" applyProtection="1" quotePrefix="1">
      <alignment horizontal="center"/>
      <protection locked="0"/>
    </xf>
    <xf numFmtId="0" fontId="17" fillId="0" borderId="32" xfId="0" applyFont="1" applyBorder="1" applyAlignment="1">
      <alignment horizontal="center"/>
    </xf>
    <xf numFmtId="16" fontId="6" fillId="32" borderId="31" xfId="0" applyNumberFormat="1" applyFont="1" applyFill="1" applyBorder="1" applyAlignment="1" applyProtection="1" quotePrefix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32" borderId="31" xfId="0" applyFont="1" applyFill="1" applyBorder="1" applyAlignment="1" applyProtection="1" quotePrefix="1">
      <alignment horizontal="center"/>
      <protection locked="0"/>
    </xf>
    <xf numFmtId="0" fontId="0" fillId="32" borderId="32" xfId="0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3" xfId="0" applyBorder="1" applyAlignment="1">
      <alignment/>
    </xf>
    <xf numFmtId="0" fontId="11" fillId="33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3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8.7109375" style="4" customWidth="1"/>
    <col min="2" max="2" width="5.00390625" style="3" customWidth="1"/>
    <col min="3" max="3" width="30.7109375" style="0" customWidth="1"/>
    <col min="4" max="4" width="4.7109375" style="3" customWidth="1"/>
    <col min="5" max="5" width="30.7109375" style="0" customWidth="1"/>
    <col min="6" max="6" width="4.7109375" style="2" customWidth="1"/>
    <col min="7" max="7" width="30.7109375" style="0" customWidth="1"/>
    <col min="8" max="8" width="4.7109375" style="3" customWidth="1"/>
    <col min="9" max="9" width="30.7109375" style="0" customWidth="1"/>
    <col min="10" max="10" width="4.7109375" style="3" customWidth="1"/>
    <col min="11" max="11" width="30.7109375" style="0" customWidth="1"/>
    <col min="12" max="12" width="4.7109375" style="3" customWidth="1"/>
    <col min="13" max="13" width="30.7109375" style="0" customWidth="1"/>
    <col min="14" max="14" width="12.140625" style="0" customWidth="1"/>
  </cols>
  <sheetData>
    <row r="1" spans="1:13" ht="23.25">
      <c r="A1" s="109" t="s">
        <v>7</v>
      </c>
      <c r="B1" s="110"/>
      <c r="C1" s="110"/>
      <c r="D1" s="110"/>
      <c r="E1" s="103" t="str">
        <f>CONCATENATE(Mese," ",Anno)</f>
        <v>GENNAIO 2019</v>
      </c>
      <c r="F1" s="104"/>
      <c r="G1" s="104"/>
      <c r="H1" s="104"/>
      <c r="I1" s="104"/>
      <c r="J1" s="24"/>
      <c r="K1" s="24"/>
      <c r="L1" s="24"/>
      <c r="M1" s="24"/>
    </row>
    <row r="2" spans="1:13" ht="15.75" customHeight="1">
      <c r="A2" s="95" t="s">
        <v>8</v>
      </c>
      <c r="B2" s="96"/>
      <c r="C2" s="96"/>
      <c r="D2" s="96"/>
      <c r="E2" s="104"/>
      <c r="F2" s="104"/>
      <c r="G2" s="104"/>
      <c r="H2" s="104"/>
      <c r="I2" s="104"/>
      <c r="J2" s="24"/>
      <c r="K2" s="24"/>
      <c r="L2" s="24"/>
      <c r="M2" s="24"/>
    </row>
    <row r="3" spans="1:13" ht="19.5">
      <c r="A3" s="95" t="s">
        <v>9</v>
      </c>
      <c r="B3" s="96"/>
      <c r="C3" s="96"/>
      <c r="D3" s="96"/>
      <c r="E3" s="104"/>
      <c r="F3" s="104"/>
      <c r="G3" s="104"/>
      <c r="H3" s="104"/>
      <c r="I3" s="104"/>
      <c r="J3" s="24"/>
      <c r="K3" s="24"/>
      <c r="L3" s="24"/>
      <c r="M3" s="24"/>
    </row>
    <row r="4" spans="1:13" ht="19.5">
      <c r="A4" s="89" t="s">
        <v>10</v>
      </c>
      <c r="B4" s="106"/>
      <c r="C4" s="106"/>
      <c r="D4" s="106"/>
      <c r="E4" s="104"/>
      <c r="F4" s="104"/>
      <c r="G4" s="104"/>
      <c r="H4" s="104"/>
      <c r="I4" s="104"/>
      <c r="J4" s="24"/>
      <c r="K4" s="24"/>
      <c r="L4" s="24"/>
      <c r="M4" s="24"/>
    </row>
    <row r="5" spans="1:13" ht="20.25" thickBot="1">
      <c r="A5" s="107" t="s">
        <v>11</v>
      </c>
      <c r="B5" s="108"/>
      <c r="C5" s="108"/>
      <c r="D5" s="108"/>
      <c r="E5" s="105"/>
      <c r="F5" s="105"/>
      <c r="G5" s="105"/>
      <c r="H5" s="105"/>
      <c r="I5" s="105"/>
      <c r="J5" s="38"/>
      <c r="K5" s="38"/>
      <c r="L5" s="45"/>
      <c r="M5" s="45"/>
    </row>
    <row r="6" spans="1:13" s="4" customFormat="1" ht="19.5" thickBot="1">
      <c r="A6" s="23"/>
      <c r="B6" s="99" t="str">
        <f>IF(dati!A4=7,1,"1 - "&amp;(8-dati!A4))</f>
        <v>1 - 6</v>
      </c>
      <c r="C6" s="100"/>
      <c r="D6" s="101" t="str">
        <f>dati!A9+1&amp;" - "&amp;dati!A9+7</f>
        <v>7 - 13</v>
      </c>
      <c r="E6" s="102"/>
      <c r="F6" s="97" t="str">
        <f>dati!A9+8&amp;" - "&amp;dati!A9+14</f>
        <v>14 - 20</v>
      </c>
      <c r="G6" s="98"/>
      <c r="H6" s="97" t="str">
        <f>dati!A9+15&amp;" - "&amp;dati!A9+21</f>
        <v>21 - 27</v>
      </c>
      <c r="I6" s="98"/>
      <c r="J6" s="97" t="str">
        <f>IF(dati!A12=5,dati!A9+22&amp;" - "&amp;dati!A6,IF(dati!A12=4,"",dati!A9+22&amp;" - "&amp;dati!A9+28))</f>
        <v>28 - 31</v>
      </c>
      <c r="K6" s="98"/>
      <c r="L6" s="116"/>
      <c r="M6" s="117"/>
    </row>
    <row r="7" spans="1:13" ht="18.75">
      <c r="A7" s="25"/>
      <c r="B7" s="67">
        <f>IF(dati!$A$4=1,1,"")</f>
      </c>
      <c r="C7" s="68">
        <f>IF(LEN(B7)=0,"",IF(ISERROR(VLOOKUP(DATE(Anno,MeseNumeroMese,B7),dati!$A$41:$B$47,2,0)),"",VLOOKUP(DATE(Anno,MeseNumeroMese,B7),dati!$A$41:$B$47,2,0)))</f>
      </c>
      <c r="D7" s="60">
        <f>B37+1</f>
        <v>7</v>
      </c>
      <c r="E7" s="61">
        <f>IF(LEN(D7)=0,"",IF(ISERROR(VLOOKUP(DATE(Anno,MeseNumeroMese,D7),dati!$A$41:$B$47,2,0)),"",VLOOKUP(DATE(Anno,MeseNumeroMese,D7),dati!$A$41:$B$47,2,0)))</f>
      </c>
      <c r="F7" s="26">
        <f>D37+1</f>
        <v>14</v>
      </c>
      <c r="G7" s="61">
        <f>IF(LEN(F7)=0,"",IF(ISERROR(VLOOKUP(DATE(Anno,MeseNumeroMese,F7),dati!$A$41:$B$47,2,0)),"",VLOOKUP(DATE(Anno,MeseNumeroMese,F7),dati!$A$41:$B$47,2,0)))</f>
      </c>
      <c r="H7" s="26">
        <f>F37+1</f>
        <v>21</v>
      </c>
      <c r="I7" s="61">
        <f>IF(LEN(H7)=0,"",IF(ISERROR(VLOOKUP(DATE(Anno,MeseNumeroMese,H7),dati!$A$41:$B$47,2,0)),"",VLOOKUP(DATE(Anno,MeseNumeroMese,H7),dati!$A$41:$B$47,2,0)))</f>
      </c>
      <c r="J7" s="64">
        <f>IF(H37+1&lt;=dati!A6,H37+1,"")</f>
        <v>28</v>
      </c>
      <c r="K7" s="63">
        <f>IF(LEN(J7)=0,"",IF(ISERROR(VLOOKUP(DATE(Anno,MeseNumeroMese,J7),dati!$A$41:$B$47,2,0)),"",VLOOKUP(DATE(Anno,MeseNumeroMese,J7),dati!$A$41:$B$47,2,0)))</f>
      </c>
      <c r="L7" s="64"/>
      <c r="M7" s="63"/>
    </row>
    <row r="8" spans="1:13" ht="18.75">
      <c r="A8" s="25"/>
      <c r="B8" s="69"/>
      <c r="C8" s="70"/>
      <c r="D8" s="6"/>
      <c r="E8" s="5"/>
      <c r="F8" s="6"/>
      <c r="G8" s="8"/>
      <c r="H8" s="6"/>
      <c r="I8" s="8"/>
      <c r="J8" s="6"/>
      <c r="K8" s="8"/>
      <c r="L8" s="6"/>
      <c r="M8" s="54"/>
    </row>
    <row r="9" spans="1:13" ht="18.75">
      <c r="A9" s="25" t="s">
        <v>0</v>
      </c>
      <c r="B9" s="69">
        <f>IF(LEN(B7)=0,"",IF(dati!$F$18,dati!$C$18,""))</f>
      </c>
      <c r="C9" s="70"/>
      <c r="D9" s="14">
        <f>IF(LEN(D7)=0,"",IF(dati!$F$18,dati!$C$18,""))</f>
      </c>
      <c r="E9" s="5"/>
      <c r="F9" s="14" t="s">
        <v>67</v>
      </c>
      <c r="G9" s="8"/>
      <c r="H9" s="14">
        <f>IF(LEN(H7)=0,"",IF(dati!$F$18,dati!$C$18,""))</f>
      </c>
      <c r="I9" s="18"/>
      <c r="J9" s="14">
        <f>IF(LEN(J7)=0,"",IF(dati!$F$18,dati!$C$18,""))</f>
      </c>
      <c r="K9" s="37"/>
      <c r="L9" s="14"/>
      <c r="M9" s="8"/>
    </row>
    <row r="10" spans="1:16" ht="18.75">
      <c r="A10" s="25"/>
      <c r="B10" s="69">
        <f>IF(LEN(B7)=0,"",IF(dati!$F$19,dati!$C$19,""))</f>
      </c>
      <c r="C10" s="70"/>
      <c r="D10" s="14">
        <f>IF(LEN(D7)=0,"",IF(dati!$F$19,dati!$C$19,""))</f>
      </c>
      <c r="E10" s="5"/>
      <c r="F10" s="14" t="s">
        <v>68</v>
      </c>
      <c r="G10" s="5"/>
      <c r="H10" s="14">
        <f>IF(LEN(H7)=0,"",IF(dati!$F$19,dati!$C$19,""))</f>
      </c>
      <c r="I10" s="5"/>
      <c r="J10" s="14">
        <f>IF(LEN(J7)=0,"",IF(dati!$F$19,dati!$C$19,""))</f>
      </c>
      <c r="K10" s="37"/>
      <c r="L10" s="14"/>
      <c r="M10" s="37"/>
      <c r="P10" s="51"/>
    </row>
    <row r="11" spans="1:13" ht="19.5" thickBot="1">
      <c r="A11" s="27"/>
      <c r="B11" s="69"/>
      <c r="C11" s="71"/>
      <c r="D11" s="6"/>
      <c r="E11" s="11"/>
      <c r="F11" s="14"/>
      <c r="G11" s="13"/>
      <c r="H11" s="14"/>
      <c r="I11" s="11"/>
      <c r="J11" s="14"/>
      <c r="K11" s="11"/>
      <c r="L11" s="14"/>
      <c r="M11" s="11"/>
    </row>
    <row r="12" spans="1:13" ht="18.75">
      <c r="A12" s="25"/>
      <c r="B12" s="64">
        <f>IF(dati!$A$4=2,1,IF(LEN(B7)&gt;0,B7+1,""))</f>
        <v>1</v>
      </c>
      <c r="C12" s="61" t="s">
        <v>49</v>
      </c>
      <c r="D12" s="62">
        <f>D7+1</f>
        <v>8</v>
      </c>
      <c r="E12" s="61">
        <f>IF(LEN(D12)=0,"",IF(ISERROR(VLOOKUP(DATE(Anno,MeseNumeroMese,D12),dati!$A$41:$B$47,2,0)),"",VLOOKUP(DATE(Anno,MeseNumeroMese,D12),dati!$A$41:$B$47,2,0)))</f>
      </c>
      <c r="F12" s="33">
        <f>F7+1</f>
        <v>15</v>
      </c>
      <c r="G12" s="61">
        <f>IF(LEN(F12)=0,"",IF(ISERROR(VLOOKUP(DATE(Anno,MeseNumeroMese,F12),dati!$A$41:$B$47,2,0)),"",VLOOKUP(DATE(Anno,MeseNumeroMese,F12),dati!$A$41:$B$47,2,0)))</f>
      </c>
      <c r="H12" s="33">
        <f>H7+1</f>
        <v>22</v>
      </c>
      <c r="I12" s="61">
        <f>IF(LEN(H12)=0,"",IF(ISERROR(VLOOKUP(DATE(Anno,MeseNumeroMese,H12),dati!$A$41:$B$47,2,0)),"",VLOOKUP(DATE(Anno,MeseNumeroMese,H12),dati!$A$41:$B$47,2,0)))</f>
      </c>
      <c r="J12" s="64">
        <f>IF(LEN(J7)&gt;0,IF(J7+1&lt;=dati!A6,J7+1,""),"")</f>
        <v>29</v>
      </c>
      <c r="K12" s="63">
        <f>IF(LEN(J12)=0,"",IF(ISERROR(VLOOKUP(DATE(Anno,MeseNumeroMese,J12),dati!$A$41:$B$47,2,0)),"",VLOOKUP(DATE(Anno,MeseNumeroMese,J12),dati!$A$41:$B$47,2,0)))</f>
      </c>
      <c r="L12" s="64"/>
      <c r="M12" s="63"/>
    </row>
    <row r="13" spans="1:13" ht="18.75">
      <c r="A13" s="25"/>
      <c r="B13" s="14"/>
      <c r="C13" s="5"/>
      <c r="D13" s="32"/>
      <c r="E13" s="5"/>
      <c r="F13" s="14"/>
      <c r="G13" s="8"/>
      <c r="H13" s="125"/>
      <c r="I13" s="126"/>
      <c r="J13" s="14"/>
      <c r="K13" s="8"/>
      <c r="L13" s="14"/>
      <c r="M13" s="8"/>
    </row>
    <row r="14" spans="1:13" ht="18.75">
      <c r="A14" s="25" t="s">
        <v>1</v>
      </c>
      <c r="B14" s="114" t="s">
        <v>50</v>
      </c>
      <c r="C14" s="115"/>
      <c r="D14" s="14" t="str">
        <f>IF(LEN(D12)=0,"",IF(dati!$F$17,dati!$C$17,""))</f>
        <v>h. 17,00 Catechesi Comunione</v>
      </c>
      <c r="E14" s="5"/>
      <c r="F14" s="14" t="str">
        <f>IF(LEN(F12)=0,"",IF(dati!$F$17,dati!$C$17,""))</f>
        <v>h. 17,00 Catechesi Comunione</v>
      </c>
      <c r="G14" s="17"/>
      <c r="H14" s="125" t="s">
        <v>28</v>
      </c>
      <c r="I14" s="126"/>
      <c r="J14" s="14" t="str">
        <f>IF(LEN(J12)=0,"",IF(dati!$F$17,dati!$C$17,""))</f>
        <v>h. 17,00 Catechesi Comunione</v>
      </c>
      <c r="K14" s="37"/>
      <c r="L14" s="14"/>
      <c r="M14" s="37"/>
    </row>
    <row r="15" spans="1:13" ht="18.75">
      <c r="A15" s="25"/>
      <c r="B15" s="16">
        <f>IF(LEN(B12)=0,"",IF(COUNTIF(dati!$E$26:$E$29,DATE(Anno,MeseNumeroMese,B12))&gt;0,dati!$D$26,""))</f>
      </c>
      <c r="C15" s="17"/>
      <c r="D15" s="16">
        <f>IF(LEN(D12)=0,"",IF(COUNTIF(dati!$E$26:$E$29,DATE(Anno,MeseNumeroMese,D12))&gt;0,dati!$D$26,""))</f>
      </c>
      <c r="E15" s="17"/>
      <c r="F15" s="16">
        <f>IF(LEN(F12)=0,"",IF(COUNTIF(dati!$E$26:$E$29,DATE(Anno,MeseNumeroMese,F12))&gt;0,dati!$D$26,""))</f>
      </c>
      <c r="G15" s="8"/>
      <c r="H15" s="77"/>
      <c r="I15" s="83"/>
      <c r="J15" s="16">
        <f>IF(LEN(J12)=0,"",IF(COUNTIF(dati!$E$26:$E$29,DATE(Anno,MeseNumeroMese,J12))&gt;0,dati!$D$26,""))</f>
      </c>
      <c r="K15" s="37"/>
      <c r="L15" s="47"/>
      <c r="M15" s="37"/>
    </row>
    <row r="16" spans="1:13" ht="19.5" thickBot="1">
      <c r="A16" s="27"/>
      <c r="B16" s="14"/>
      <c r="C16" s="5"/>
      <c r="D16" s="6"/>
      <c r="E16" s="5"/>
      <c r="F16" s="22"/>
      <c r="G16" s="11"/>
      <c r="H16" s="80"/>
      <c r="I16" s="84"/>
      <c r="J16" s="22"/>
      <c r="K16" s="11"/>
      <c r="L16" s="22"/>
      <c r="M16" s="11"/>
    </row>
    <row r="17" spans="1:13" ht="18.75">
      <c r="A17" s="25"/>
      <c r="B17" s="64">
        <f>IF(dati!$A$4=3,1,IF(LEN(B12)&gt;0,B12+1,""))</f>
        <v>2</v>
      </c>
      <c r="C17" s="63">
        <f>IF(LEN(B17)=0,"",IF(ISERROR(VLOOKUP(DATE(Anno,MeseNumeroMese,B17),dati!$A$41:$B$47,2,0)),"",VLOOKUP(DATE(Anno,MeseNumeroMese,B17),dati!$A$41:$B$47,2,0)))</f>
      </c>
      <c r="D17" s="62">
        <f>D12+1</f>
        <v>9</v>
      </c>
      <c r="E17" s="61">
        <f>IF(LEN(D17)=0,"",IF(ISERROR(VLOOKUP(DATE(Anno,MeseNumeroMese,D17),dati!$A$41:$B$47,2,0)),"",VLOOKUP(DATE(Anno,MeseNumeroMese,D17),dati!$A$41:$B$47,2,0)))</f>
      </c>
      <c r="F17" s="26">
        <f>F12+1</f>
        <v>16</v>
      </c>
      <c r="G17" s="61">
        <f>IF(LEN(F17)=0,"",IF(ISERROR(VLOOKUP(DATE(Anno,MeseNumeroMese,F17),dati!$A$41:$B$47,2,0)),"",VLOOKUP(DATE(Anno,MeseNumeroMese,F17),dati!$A$41:$B$47,2,0)))</f>
      </c>
      <c r="H17" s="26">
        <f>H12+1</f>
        <v>23</v>
      </c>
      <c r="I17" s="61">
        <f>IF(LEN(H17)=0,"",IF(ISERROR(VLOOKUP(DATE(Anno,MeseNumeroMese,H17),dati!$A$41:$B$47,2,0)),"",VLOOKUP(DATE(Anno,MeseNumeroMese,H17),dati!$A$41:$B$47,2,0)))</f>
      </c>
      <c r="J17" s="64">
        <f>IF(LEN(J12)&gt;0,IF(J12+1&lt;=dati!A6,J12+1,""),"")</f>
        <v>30</v>
      </c>
      <c r="K17" s="63">
        <f>IF(LEN(J17)=0,"",IF(ISERROR(VLOOKUP(DATE(Anno,MeseNumeroMese,J17),dati!$A$41:$B$47,2,0)),"",VLOOKUP(DATE(Anno,MeseNumeroMese,J17),dati!$A$41:$B$47,2,0)))</f>
      </c>
      <c r="L17" s="64"/>
      <c r="M17" s="63"/>
    </row>
    <row r="18" spans="1:13" ht="18.75">
      <c r="A18" s="25"/>
      <c r="B18" s="14"/>
      <c r="C18" s="28"/>
      <c r="D18" s="30"/>
      <c r="E18" s="28"/>
      <c r="F18" s="30"/>
      <c r="G18" s="28"/>
      <c r="H18" s="30"/>
      <c r="I18" s="28"/>
      <c r="J18" s="14"/>
      <c r="K18" s="8"/>
      <c r="L18" s="14"/>
      <c r="M18" s="8"/>
    </row>
    <row r="19" spans="1:13" ht="18.75">
      <c r="A19" s="25" t="s">
        <v>2</v>
      </c>
      <c r="B19" s="14"/>
      <c r="C19" s="28"/>
      <c r="D19" s="14"/>
      <c r="E19" s="28"/>
      <c r="F19" s="14"/>
      <c r="G19" s="28"/>
      <c r="H19" s="77" t="s">
        <v>64</v>
      </c>
      <c r="I19" s="82"/>
      <c r="J19" s="6"/>
      <c r="K19" s="37"/>
      <c r="L19" s="6"/>
      <c r="M19" s="37"/>
    </row>
    <row r="20" spans="1:13" ht="18.75">
      <c r="A20" s="25"/>
      <c r="B20" s="16">
        <f>IF(LEN(B17)=0,"",IF(COUNTIF(dati!$B$26:$B$32,DATE(Anno,MeseNumeroMese,B17))&gt;0,dati!$A$26,""))</f>
      </c>
      <c r="C20" s="28"/>
      <c r="D20" s="16">
        <f>IF(LEN(D17)=0,"",IF(COUNTIF(dati!$B$26:$B$32,DATE(Anno,MeseNumeroMese,D17))&gt;0,dati!$A$26,""))</f>
      </c>
      <c r="E20" s="28"/>
      <c r="F20" s="16">
        <f>IF(LEN(F17)=0,"",IF(COUNTIF(dati!$B$26:$B$32,DATE(Anno,MeseNumeroMese,F17))&gt;0,dati!$A$26,""))</f>
      </c>
      <c r="G20" s="28"/>
      <c r="H20" s="77"/>
      <c r="I20" s="83" t="s">
        <v>63</v>
      </c>
      <c r="J20" s="16">
        <f>IF(LEN(J17)=0,"",IF(COUNTIF(dati!$B$26:$B$32,DATE(Anno,MeseNumeroMese,J17))&gt;0,dati!$A$26,""))</f>
      </c>
      <c r="K20" s="37"/>
      <c r="L20" s="47"/>
      <c r="M20" s="37"/>
    </row>
    <row r="21" spans="1:13" ht="19.5" thickBot="1">
      <c r="A21" s="27"/>
      <c r="B21" s="16"/>
      <c r="C21" s="11"/>
      <c r="D21" s="31"/>
      <c r="E21" s="11"/>
      <c r="F21" s="22"/>
      <c r="G21" s="10"/>
      <c r="H21" s="80"/>
      <c r="I21" s="84" t="s">
        <v>65</v>
      </c>
      <c r="J21" s="22"/>
      <c r="K21" s="11"/>
      <c r="L21" s="22"/>
      <c r="M21" s="11"/>
    </row>
    <row r="22" spans="1:13" ht="18.75">
      <c r="A22" s="25"/>
      <c r="B22" s="64">
        <f>IF(dati!$A$4=4,1,IF(LEN(B17)&gt;0,B17+1,""))</f>
        <v>3</v>
      </c>
      <c r="C22" s="63">
        <f>IF(LEN(B22)=0,"",IF(ISERROR(VLOOKUP(DATE(Anno,MeseNumeroMese,B22),dati!$A$41:$B$47,2,0)),"",VLOOKUP(DATE(Anno,MeseNumeroMese,B22),dati!$A$41:$B$47,2,0)))</f>
      </c>
      <c r="D22" s="60">
        <f>D17+1</f>
        <v>10</v>
      </c>
      <c r="E22" s="61">
        <f>IF(LEN(D22)=0,"",IF(ISERROR(VLOOKUP(DATE(Anno,MeseNumeroMese,D22),dati!$A$41:$B$47,2,0)),"",VLOOKUP(DATE(Anno,MeseNumeroMese,D22),dati!$A$41:$B$47,2,0)))</f>
      </c>
      <c r="F22" s="26">
        <f>F17+1</f>
        <v>17</v>
      </c>
      <c r="G22" s="61">
        <f>IF(LEN(F22)=0,"",IF(ISERROR(VLOOKUP(DATE(Anno,MeseNumeroMese,F22),dati!$A$41:$B$47,2,0)),"",VLOOKUP(DATE(Anno,MeseNumeroMese,F22),dati!$A$41:$B$47,2,0)))</f>
      </c>
      <c r="H22" s="26">
        <f>H17+1</f>
        <v>24</v>
      </c>
      <c r="I22" s="61">
        <f>IF(LEN(H22)=0,"",IF(ISERROR(VLOOKUP(DATE(Anno,MeseNumeroMese,H22),dati!$A$41:$B$47,2,0)),"",VLOOKUP(DATE(Anno,MeseNumeroMese,H22),dati!$A$41:$B$47,2,0)))</f>
      </c>
      <c r="J22" s="64">
        <f>IF(LEN(J17)&gt;0,IF(J17+1&lt;=dati!A6,J17+1,""),"")</f>
        <v>31</v>
      </c>
      <c r="K22" s="63">
        <f>IF(LEN(J22)=0,"",IF(ISERROR(VLOOKUP(DATE(Anno,MeseNumeroMese,J22),dati!$A$41:$B$47,2,0)),"",VLOOKUP(DATE(Anno,MeseNumeroMese,J22),dati!$A$41:$B$47,2,0)))</f>
      </c>
      <c r="L22" s="64"/>
      <c r="M22" s="63"/>
    </row>
    <row r="23" spans="1:13" ht="18.75">
      <c r="A23" s="25"/>
      <c r="B23" s="48"/>
      <c r="C23" s="8"/>
      <c r="D23" s="21"/>
      <c r="E23" s="8"/>
      <c r="F23" s="9"/>
      <c r="G23" s="8"/>
      <c r="H23" s="6"/>
      <c r="I23" s="8"/>
      <c r="J23" s="14"/>
      <c r="K23" s="8"/>
      <c r="L23" s="14"/>
      <c r="M23" s="8"/>
    </row>
    <row r="24" spans="1:13" ht="18.75">
      <c r="A24" s="25" t="s">
        <v>3</v>
      </c>
      <c r="B24" s="111"/>
      <c r="C24" s="112"/>
      <c r="D24" s="111"/>
      <c r="E24" s="112"/>
      <c r="F24" s="9"/>
      <c r="G24" s="8"/>
      <c r="H24" s="9"/>
      <c r="I24" s="8"/>
      <c r="J24" s="6"/>
      <c r="K24" s="37"/>
      <c r="L24" s="6"/>
      <c r="M24" s="37"/>
    </row>
    <row r="25" spans="1:13" ht="18.75">
      <c r="A25" s="25"/>
      <c r="B25" s="16">
        <f>IF(LEN(B22)=0,"",IF(COUNTIF(dati!$B$26:$B$34,DATE(Anno,MeseNumeroMese,B22))&gt;0,dati!$A$26,""))</f>
      </c>
      <c r="C25" s="8"/>
      <c r="D25" s="16">
        <f>IF(LEN(D22)=0,"",IF(COUNTIF(dati!$B$26:$B$34,DATE(Anno,MeseNumeroMese,D22))&gt;0,dati!$A$26,""))</f>
      </c>
      <c r="E25" s="8"/>
      <c r="F25" s="16">
        <f>IF(LEN(F22)=0,"",IF(COUNTIF(dati!$B$26:$B$34,DATE(Anno,MeseNumeroMese,F22))&gt;0,dati!$A$26,""))</f>
      </c>
      <c r="G25" s="8"/>
      <c r="H25" s="16">
        <f>IF(LEN(H22)=0,"",IF(COUNTIF(dati!$B$26:$B$34,DATE(Anno,MeseNumeroMese,H22))&gt;0,dati!$A$26,""))</f>
      </c>
      <c r="I25" s="17"/>
      <c r="J25" s="16">
        <f>IF(LEN(J22)=0,"",IF(COUNTIF(dati!$B$26:$B$34,DATE(Anno,MeseNumeroMese,J22))&gt;0,dati!$A$26,""))</f>
      </c>
      <c r="K25" s="37"/>
      <c r="L25" s="16"/>
      <c r="M25" s="37"/>
    </row>
    <row r="26" spans="1:13" ht="19.5" thickBot="1">
      <c r="A26" s="27"/>
      <c r="B26" s="16">
        <f>IF(LEN(B22)=0,"",IF(COUNTIF(dati!$K$26:$K$34,DATE(Anno,MeseNumeroMese,B22))&gt;0,dati!$J$26,""))</f>
      </c>
      <c r="C26" s="13"/>
      <c r="D26" s="16">
        <f>IF(LEN(D22)=0,"",IF(COUNTIF(dati!$K$26:$K$34,DATE(Anno,MeseNumeroMese,D22))&gt;0,dati!$J$26,""))</f>
      </c>
      <c r="E26" s="13"/>
      <c r="F26" s="16">
        <f>IF(LEN(F22)=0,"",IF(COUNTIF(dati!$K$26:$K$34,DATE(Anno,MeseNumeroMese,F22))&gt;0,dati!$J$26,""))</f>
      </c>
      <c r="G26" s="11"/>
      <c r="H26" s="16">
        <f>IF(LEN(H22)=0,"",IF(COUNTIF(dati!$K$26:$K$34,DATE(Anno,MeseNumeroMese,H22))&gt;0,dati!$J$26,""))</f>
      </c>
      <c r="I26" s="12"/>
      <c r="J26" s="16">
        <f>IF(LEN(J22)=0,"",IF(COUNTIF(dati!$K$26:$K$34,DATE(Anno,MeseNumeroMese,J22))&gt;0,dati!$J$26,""))</f>
      </c>
      <c r="K26" s="11"/>
      <c r="L26" s="22"/>
      <c r="M26" s="11"/>
    </row>
    <row r="27" spans="1:13" ht="19.5" thickTop="1">
      <c r="A27" s="25"/>
      <c r="B27" s="64">
        <f>IF(dati!$A$4=5,1,IF(LEN(B22)&gt;0,B22+1,""))</f>
        <v>4</v>
      </c>
      <c r="C27" s="63">
        <f>IF(LEN(B27)=0,"",IF(ISERROR(VLOOKUP(DATE(Anno,MeseNumeroMese,B27),dati!$A$41:$B$47,2,0)),"",VLOOKUP(DATE(Anno,MeseNumeroMese,B27),dati!$A$41:$B$47,2,0)))</f>
      </c>
      <c r="D27" s="33">
        <f>D22+1</f>
        <v>11</v>
      </c>
      <c r="E27" s="61">
        <f>IF(LEN(D27)=0,"",IF(ISERROR(VLOOKUP(DATE(Anno,MeseNumeroMese,D27),dati!$A$41:$B$47,2,0)),"",VLOOKUP(DATE(Anno,MeseNumeroMese,D27),dati!$A$41:$B$47,2,0)))</f>
      </c>
      <c r="F27" s="33">
        <f>F22+1</f>
        <v>18</v>
      </c>
      <c r="G27" s="61" t="s">
        <v>52</v>
      </c>
      <c r="H27" s="33">
        <f>H22+1</f>
        <v>25</v>
      </c>
      <c r="I27" s="61">
        <f>IF(LEN(H27)=0,"",IF(ISERROR(VLOOKUP(DATE(Anno,MeseNumeroMese,H27),dati!$A$41:$B$47,2,0)),"",VLOOKUP(DATE(Anno,MeseNumeroMese,H27),dati!$A$41:$B$47,2,0)))</f>
      </c>
      <c r="J27" s="122"/>
      <c r="K27" s="123"/>
      <c r="L27" s="64"/>
      <c r="M27" s="63"/>
    </row>
    <row r="28" spans="1:13" ht="18.75">
      <c r="A28" s="25"/>
      <c r="B28" s="16"/>
      <c r="C28" s="18"/>
      <c r="D28" s="9"/>
      <c r="E28" s="8"/>
      <c r="F28" s="7"/>
      <c r="G28" s="76" t="s">
        <v>53</v>
      </c>
      <c r="H28" s="9"/>
      <c r="I28" s="46"/>
      <c r="J28" s="124" t="s">
        <v>39</v>
      </c>
      <c r="K28" s="119"/>
      <c r="L28" s="14"/>
      <c r="M28" s="8"/>
    </row>
    <row r="29" spans="1:13" ht="18.75">
      <c r="A29" s="25" t="s">
        <v>4</v>
      </c>
      <c r="B29" s="16"/>
      <c r="C29" s="5"/>
      <c r="D29" s="16"/>
      <c r="E29" s="5"/>
      <c r="F29" s="16"/>
      <c r="G29" s="28"/>
      <c r="H29" s="16"/>
      <c r="I29" s="46"/>
      <c r="J29" s="118"/>
      <c r="K29" s="119"/>
      <c r="L29" s="14"/>
      <c r="M29" s="37"/>
    </row>
    <row r="30" spans="1:13" ht="18.75">
      <c r="A30" s="25"/>
      <c r="B30" s="41"/>
      <c r="C30" s="5"/>
      <c r="D30" s="16"/>
      <c r="E30" s="5"/>
      <c r="F30" s="9"/>
      <c r="G30" s="28" t="s">
        <v>54</v>
      </c>
      <c r="H30" s="9"/>
      <c r="I30" s="36"/>
      <c r="J30" s="118" t="s">
        <v>40</v>
      </c>
      <c r="K30" s="119"/>
      <c r="L30" s="47"/>
      <c r="M30" s="37"/>
    </row>
    <row r="31" spans="1:13" ht="19.5" thickBot="1">
      <c r="A31" s="27"/>
      <c r="B31" s="39"/>
      <c r="C31" s="11"/>
      <c r="D31" s="35"/>
      <c r="E31" s="11"/>
      <c r="F31" s="12"/>
      <c r="G31" s="11"/>
      <c r="H31" s="12"/>
      <c r="I31" s="12"/>
      <c r="J31" s="118" t="s">
        <v>41</v>
      </c>
      <c r="K31" s="119"/>
      <c r="L31" s="22"/>
      <c r="M31" s="11"/>
    </row>
    <row r="32" spans="1:13" ht="18.75">
      <c r="A32" s="25"/>
      <c r="B32" s="64">
        <f>IF(dati!$A$4=6,1,IF(LEN(B27)&gt;0,B27+1,""))</f>
        <v>5</v>
      </c>
      <c r="C32" s="63">
        <f>IF(LEN(B32)=0,"",IF(ISERROR(VLOOKUP(DATE(Anno,MeseNumeroMese,B32),dati!$A$41:$B$47,2,0)),"",VLOOKUP(DATE(Anno,MeseNumeroMese,B32),dati!$A$41:$B$47,2,0)))</f>
      </c>
      <c r="D32" s="60">
        <f>D27+1</f>
        <v>12</v>
      </c>
      <c r="E32" s="75" t="s">
        <v>51</v>
      </c>
      <c r="F32" s="26">
        <f>F27+1</f>
        <v>19</v>
      </c>
      <c r="G32" s="61">
        <f>IF(LEN(F32)=0,"",IF(ISERROR(VLOOKUP(DATE(Anno,MeseNumeroMese,F32),dati!$A$41:$B$47,2,0)),"",VLOOKUP(DATE(Anno,MeseNumeroMese,F32),dati!$A$41:$B$47,2,0)))</f>
      </c>
      <c r="H32" s="26">
        <f>H27+1</f>
        <v>26</v>
      </c>
      <c r="I32" s="61">
        <f>IF(LEN(H32)=0,"",IF(ISERROR(VLOOKUP(DATE(Anno,MeseNumeroMese,H32),dati!$A$41:$B$47,2,0)),"",VLOOKUP(DATE(Anno,MeseNumeroMese,H32),dati!$A$41:$B$47,2,0)))</f>
      </c>
      <c r="J32" s="120"/>
      <c r="K32" s="121"/>
      <c r="L32" s="64"/>
      <c r="M32" s="63"/>
    </row>
    <row r="33" spans="1:13" ht="18.75">
      <c r="A33" s="25"/>
      <c r="B33" s="16"/>
      <c r="C33" s="18"/>
      <c r="D33" s="7"/>
      <c r="E33" s="5" t="s">
        <v>66</v>
      </c>
      <c r="F33" s="9"/>
      <c r="G33" s="8"/>
      <c r="H33" s="16" t="s">
        <v>38</v>
      </c>
      <c r="I33" s="7"/>
      <c r="J33" s="118" t="s">
        <v>42</v>
      </c>
      <c r="K33" s="119"/>
      <c r="L33" s="14"/>
      <c r="M33" s="8"/>
    </row>
    <row r="34" spans="1:13" ht="18.75">
      <c r="A34" s="25" t="s">
        <v>5</v>
      </c>
      <c r="B34" s="16">
        <f>IF(LEN(B32)=0,"",IF(COUNTIF(dati!$H$26:$H$34,DATE(Anno,MeseNumeroMese,B32))&gt;0,dati!$G$26,""))</f>
      </c>
      <c r="C34" s="55"/>
      <c r="D34" s="16">
        <f>IF(LEN(D32)=0,"",IF(COUNTIF(dati!$H$26:$H$34,DATE(Anno,MeseNumeroMese,D32))&gt;0,dati!$G$26,""))</f>
      </c>
      <c r="E34" s="5"/>
      <c r="F34" s="16"/>
      <c r="G34" s="5"/>
      <c r="H34" s="16" t="str">
        <f>IF(LEN(H32)=0,"",IF(COUNTIF(dati!$H$26:$H$34,DATE(Anno,MeseNumeroMese,H32))&gt;0,dati!$G$26,""))</f>
        <v>h. 12,00 Festa dei Poveri</v>
      </c>
      <c r="I34" s="46"/>
      <c r="J34" s="118" t="s">
        <v>43</v>
      </c>
      <c r="K34" s="119"/>
      <c r="L34" s="14"/>
      <c r="M34" s="37"/>
    </row>
    <row r="35" spans="1:13" ht="18.75">
      <c r="A35" s="25"/>
      <c r="B35" s="91"/>
      <c r="C35" s="92"/>
      <c r="D35" s="14"/>
      <c r="E35" s="5"/>
      <c r="F35" s="77" t="s">
        <v>55</v>
      </c>
      <c r="G35" s="37"/>
      <c r="H35" s="93"/>
      <c r="I35" s="94"/>
      <c r="J35" s="118" t="s">
        <v>44</v>
      </c>
      <c r="K35" s="119"/>
      <c r="L35" s="47"/>
      <c r="M35" s="37"/>
    </row>
    <row r="36" spans="1:13" ht="19.5" thickBot="1">
      <c r="A36" s="27"/>
      <c r="B36" s="39"/>
      <c r="C36" s="11"/>
      <c r="D36" s="15"/>
      <c r="E36" s="11"/>
      <c r="F36" s="12"/>
      <c r="G36" s="11"/>
      <c r="H36" s="113"/>
      <c r="I36" s="105"/>
      <c r="J36" s="118"/>
      <c r="K36" s="121"/>
      <c r="L36" s="22"/>
      <c r="M36" s="11"/>
    </row>
    <row r="37" spans="1:13" ht="18.75">
      <c r="A37" s="25"/>
      <c r="B37" s="40">
        <f>IF(dati!$A$4=7,1,IF(LEN(B32)&gt;0,B32+1,""))</f>
        <v>6</v>
      </c>
      <c r="C37" s="61" t="str">
        <f>IF(LEN(B37)=0,"",IF(ISERROR(VLOOKUP(DATE(Anno,MeseNumeroMese,B37),dati!$A$41:$B$47,2,0)),"",VLOOKUP(DATE(Anno,MeseNumeroMese,B37),dati!$A$41:$B$47,2,0)))</f>
        <v>Epifania</v>
      </c>
      <c r="D37" s="26">
        <f>D32+1</f>
        <v>13</v>
      </c>
      <c r="E37" s="75" t="s">
        <v>51</v>
      </c>
      <c r="F37" s="26">
        <f>F32+1</f>
        <v>20</v>
      </c>
      <c r="G37" s="75" t="s">
        <v>56</v>
      </c>
      <c r="H37" s="26">
        <f>H32+1</f>
        <v>27</v>
      </c>
      <c r="I37" s="61">
        <f>IF(LEN(H37)=0,"",IF(ISERROR(VLOOKUP(DATE(Anno,MeseNumeroMese,H37),dati!$A$41:$B$47,2,0)),"",VLOOKUP(DATE(Anno,MeseNumeroMese,H37),dati!$A$41:$B$47,2,0)))</f>
      </c>
      <c r="J37" s="120" t="s">
        <v>45</v>
      </c>
      <c r="K37" s="121"/>
      <c r="L37" s="64"/>
      <c r="M37" s="63"/>
    </row>
    <row r="38" spans="1:13" ht="18.75">
      <c r="A38" s="25"/>
      <c r="B38" s="16"/>
      <c r="C38" s="18"/>
      <c r="D38" s="91"/>
      <c r="E38" s="92"/>
      <c r="F38" s="114" t="s">
        <v>57</v>
      </c>
      <c r="G38" s="115"/>
      <c r="H38" s="34"/>
      <c r="I38" s="7"/>
      <c r="J38" s="118" t="s">
        <v>46</v>
      </c>
      <c r="K38" s="119"/>
      <c r="L38" s="14"/>
      <c r="M38" s="8"/>
    </row>
    <row r="39" spans="1:13" ht="18.75">
      <c r="A39" s="25" t="s">
        <v>6</v>
      </c>
      <c r="B39" s="14" t="str">
        <f>IF(LEN(B37)=0,"",IF(dati!$F$20,dati!$C$20,""))</f>
        <v>h. 10,30 S. Messa dei bambini</v>
      </c>
      <c r="C39" s="5"/>
      <c r="D39" s="14" t="str">
        <f>IF(LEN(D37)=0,"",IF(dati!$F$20,dati!$C$20,""))</f>
        <v>h. 10,30 S. Messa dei bambini</v>
      </c>
      <c r="E39" s="55"/>
      <c r="F39" s="78" t="s">
        <v>58</v>
      </c>
      <c r="G39" s="79"/>
      <c r="H39" s="14" t="str">
        <f>IF(LEN(H37)=0,"",IF(dati!$F$20,dati!$C$20,""))</f>
        <v>h. 10,30 S. Messa dei bambini</v>
      </c>
      <c r="I39" s="55"/>
      <c r="J39" s="118" t="s">
        <v>47</v>
      </c>
      <c r="K39" s="119"/>
      <c r="L39" s="6"/>
      <c r="M39" s="37"/>
    </row>
    <row r="40" spans="1:13" ht="18.75">
      <c r="A40" s="25"/>
      <c r="B40" s="14" t="str">
        <f>IF(LEN(B37)=0,"",IF(dati!$F$21,dati!$C$21,""))</f>
        <v>h. 12,00 S. Messa Comunitaria</v>
      </c>
      <c r="C40" s="55"/>
      <c r="D40" s="14" t="str">
        <f>IF(LEN(D37)=0,"",IF(dati!$F$21,dati!$C$21,""))</f>
        <v>h. 12,00 S. Messa Comunitaria</v>
      </c>
      <c r="E40" s="55"/>
      <c r="F40" s="78" t="s">
        <v>59</v>
      </c>
      <c r="G40" s="79"/>
      <c r="H40" s="14" t="s">
        <v>61</v>
      </c>
      <c r="I40" s="55"/>
      <c r="J40" s="124" t="s">
        <v>48</v>
      </c>
      <c r="K40" s="119"/>
      <c r="L40" s="47"/>
      <c r="M40" s="37"/>
    </row>
    <row r="41" spans="1:13" s="1" customFormat="1" ht="19.5" thickBot="1">
      <c r="A41" s="27"/>
      <c r="B41" s="31">
        <f>IF(LEN(B37)=0,"",IF(COUNTIF(dati!$E$41:$E$49,DATE(Anno,MeseNumeroMese,B37))&gt;0,dati!$D$41,""))</f>
      </c>
      <c r="C41" s="65"/>
      <c r="D41" s="31">
        <f>IF(LEN(D37)=0,"",IF(COUNTIF(dati!$E$41:$E$49,DATE(Anno,MeseNumeroMese,D37))&gt;0,dati!$D$41,""))</f>
      </c>
      <c r="E41" s="65"/>
      <c r="F41" s="80" t="s">
        <v>60</v>
      </c>
      <c r="G41" s="81"/>
      <c r="H41" s="39"/>
      <c r="I41" s="85" t="s">
        <v>62</v>
      </c>
      <c r="J41" s="72"/>
      <c r="K41" s="73"/>
      <c r="L41" s="74"/>
      <c r="M41" s="11"/>
    </row>
    <row r="42" spans="2:13" ht="18.75">
      <c r="B42" s="19"/>
      <c r="C42" s="20"/>
      <c r="D42" s="19"/>
      <c r="E42" s="20"/>
      <c r="F42" s="19"/>
      <c r="G42" s="20"/>
      <c r="H42" s="9" t="s">
        <v>60</v>
      </c>
      <c r="I42" s="46"/>
      <c r="J42" s="19"/>
      <c r="K42" s="20"/>
      <c r="L42" s="19"/>
      <c r="M42" s="20"/>
    </row>
    <row r="43" spans="1:13" ht="22.5">
      <c r="A43" s="29"/>
      <c r="B43" s="19"/>
      <c r="C43" s="20"/>
      <c r="D43" s="19"/>
      <c r="E43" s="20"/>
      <c r="F43" s="19"/>
      <c r="G43" s="20"/>
      <c r="H43" s="19"/>
      <c r="I43" s="20"/>
      <c r="J43" s="19"/>
      <c r="K43" s="20"/>
      <c r="L43" s="19"/>
      <c r="M43" s="20"/>
    </row>
    <row r="44" spans="2:13" ht="18.75">
      <c r="B44" s="19"/>
      <c r="C44" s="20"/>
      <c r="D44" s="19"/>
      <c r="E44" s="20"/>
      <c r="F44" s="19"/>
      <c r="G44" s="20"/>
      <c r="H44" s="19"/>
      <c r="I44" s="20"/>
      <c r="J44" s="19"/>
      <c r="K44" s="20"/>
      <c r="L44" s="19"/>
      <c r="M44" s="20"/>
    </row>
    <row r="45" spans="2:13" ht="18.75">
      <c r="B45" s="19"/>
      <c r="C45" s="20"/>
      <c r="D45" s="19"/>
      <c r="E45" s="20"/>
      <c r="F45" s="19"/>
      <c r="G45" s="20"/>
      <c r="H45" s="19"/>
      <c r="I45" s="20"/>
      <c r="J45" s="42"/>
      <c r="K45" s="43"/>
      <c r="L45" s="42"/>
      <c r="M45" s="43"/>
    </row>
    <row r="46" spans="2:13" ht="18.75">
      <c r="B46" s="19"/>
      <c r="C46" s="20"/>
      <c r="D46" s="19"/>
      <c r="E46" s="20"/>
      <c r="F46" s="19"/>
      <c r="G46" s="20"/>
      <c r="H46" s="19"/>
      <c r="I46" s="20"/>
      <c r="J46" s="86"/>
      <c r="K46" s="87"/>
      <c r="L46" s="86"/>
      <c r="M46" s="87"/>
    </row>
    <row r="47" spans="2:13" ht="18.75">
      <c r="B47" s="19"/>
      <c r="C47" s="20"/>
      <c r="D47" s="19"/>
      <c r="E47" s="20"/>
      <c r="F47" s="19"/>
      <c r="G47" s="20"/>
      <c r="H47" s="19"/>
      <c r="I47" s="20"/>
      <c r="J47" s="88"/>
      <c r="K47" s="87"/>
      <c r="L47" s="88"/>
      <c r="M47" s="87"/>
    </row>
    <row r="48" spans="2:13" ht="18.75">
      <c r="B48" s="19"/>
      <c r="C48" s="20"/>
      <c r="D48" s="19"/>
      <c r="E48" s="20"/>
      <c r="F48" s="19"/>
      <c r="G48" s="20"/>
      <c r="H48" s="19"/>
      <c r="I48" s="20"/>
      <c r="J48" s="88"/>
      <c r="K48" s="87"/>
      <c r="L48" s="88"/>
      <c r="M48" s="87"/>
    </row>
    <row r="49" spans="2:13" ht="18.75">
      <c r="B49" s="19"/>
      <c r="C49" s="20"/>
      <c r="D49" s="19"/>
      <c r="E49" s="20"/>
      <c r="F49" s="19"/>
      <c r="G49" s="20"/>
      <c r="H49" s="19"/>
      <c r="I49" s="20"/>
      <c r="J49" s="88"/>
      <c r="K49" s="87"/>
      <c r="L49" s="88"/>
      <c r="M49" s="87"/>
    </row>
    <row r="50" spans="2:13" ht="18.75">
      <c r="B50" s="19"/>
      <c r="C50" s="20"/>
      <c r="D50" s="19"/>
      <c r="E50" s="20"/>
      <c r="F50" s="19"/>
      <c r="G50" s="20"/>
      <c r="H50" s="19"/>
      <c r="I50" s="20"/>
      <c r="J50" s="89"/>
      <c r="K50" s="90"/>
      <c r="L50" s="89"/>
      <c r="M50" s="90"/>
    </row>
    <row r="51" spans="2:13" ht="18.75">
      <c r="B51" s="19"/>
      <c r="C51" s="20"/>
      <c r="D51" s="19"/>
      <c r="E51" s="20"/>
      <c r="F51" s="19"/>
      <c r="G51" s="20"/>
      <c r="H51" s="19"/>
      <c r="I51" s="20"/>
      <c r="J51" s="88"/>
      <c r="K51" s="87"/>
      <c r="L51" s="88"/>
      <c r="M51" s="87"/>
    </row>
    <row r="52" spans="2:13" ht="18.75">
      <c r="B52" s="19"/>
      <c r="C52" s="20"/>
      <c r="D52" s="19"/>
      <c r="E52" s="20"/>
      <c r="F52" s="19"/>
      <c r="G52" s="20"/>
      <c r="H52" s="19"/>
      <c r="I52" s="20"/>
      <c r="J52" s="88"/>
      <c r="K52" s="87"/>
      <c r="L52" s="88"/>
      <c r="M52" s="87"/>
    </row>
    <row r="53" spans="2:13" ht="18.75">
      <c r="B53" s="19"/>
      <c r="C53" s="20"/>
      <c r="D53" s="19"/>
      <c r="E53" s="20"/>
      <c r="F53" s="19"/>
      <c r="G53" s="20"/>
      <c r="H53" s="19"/>
      <c r="I53" s="20"/>
      <c r="J53" s="88"/>
      <c r="K53" s="87"/>
      <c r="L53" s="88"/>
      <c r="M53" s="87"/>
    </row>
    <row r="54" spans="2:13" ht="18.75">
      <c r="B54" s="19"/>
      <c r="C54" s="20"/>
      <c r="D54" s="19"/>
      <c r="E54" s="20"/>
      <c r="F54" s="19"/>
      <c r="G54" s="20"/>
      <c r="H54" s="19"/>
      <c r="I54" s="20"/>
      <c r="J54" s="88"/>
      <c r="K54" s="90"/>
      <c r="L54" s="88"/>
      <c r="M54" s="90"/>
    </row>
    <row r="55" spans="2:13" ht="18.75">
      <c r="B55" s="19"/>
      <c r="C55" s="20"/>
      <c r="D55" s="19"/>
      <c r="E55" s="20"/>
      <c r="F55" s="19"/>
      <c r="G55" s="20"/>
      <c r="H55" s="19"/>
      <c r="I55" s="20"/>
      <c r="J55" s="89"/>
      <c r="K55" s="90"/>
      <c r="L55" s="89"/>
      <c r="M55" s="90"/>
    </row>
    <row r="56" spans="2:13" ht="18.75">
      <c r="B56" s="19"/>
      <c r="C56" s="20"/>
      <c r="D56" s="19"/>
      <c r="E56" s="20"/>
      <c r="F56" s="19"/>
      <c r="G56" s="20"/>
      <c r="H56" s="19"/>
      <c r="I56" s="20"/>
      <c r="J56" s="88"/>
      <c r="K56" s="87"/>
      <c r="L56" s="88"/>
      <c r="M56" s="87"/>
    </row>
    <row r="57" spans="2:13" ht="18.75">
      <c r="B57" s="19"/>
      <c r="C57" s="20"/>
      <c r="D57" s="19"/>
      <c r="E57" s="20"/>
      <c r="F57" s="19"/>
      <c r="G57" s="20"/>
      <c r="H57" s="19"/>
      <c r="I57" s="20"/>
      <c r="J57" s="88"/>
      <c r="K57" s="87"/>
      <c r="L57" s="88"/>
      <c r="M57" s="87"/>
    </row>
    <row r="58" spans="2:13" ht="18.75">
      <c r="B58" s="19"/>
      <c r="C58" s="20"/>
      <c r="D58" s="19"/>
      <c r="E58" s="20"/>
      <c r="F58" s="19"/>
      <c r="G58" s="20"/>
      <c r="H58" s="19"/>
      <c r="I58" s="20"/>
      <c r="J58" s="86"/>
      <c r="K58" s="87"/>
      <c r="L58" s="86"/>
      <c r="M58" s="87"/>
    </row>
    <row r="59" spans="2:13" ht="18.75">
      <c r="B59" s="19"/>
      <c r="C59" s="20"/>
      <c r="D59" s="19"/>
      <c r="E59" s="20"/>
      <c r="F59" s="19"/>
      <c r="G59" s="20"/>
      <c r="H59" s="19"/>
      <c r="I59" s="20"/>
      <c r="J59" s="44"/>
      <c r="K59" s="45"/>
      <c r="L59" s="44"/>
      <c r="M59" s="45"/>
    </row>
    <row r="60" spans="2:13" ht="18.75">
      <c r="B60" s="19"/>
      <c r="C60" s="20"/>
      <c r="D60" s="19"/>
      <c r="E60" s="20"/>
      <c r="F60" s="19"/>
      <c r="G60" s="20"/>
      <c r="H60" s="19"/>
      <c r="I60" s="20"/>
      <c r="J60" s="19"/>
      <c r="K60" s="20"/>
      <c r="L60" s="19"/>
      <c r="M60" s="20"/>
    </row>
    <row r="61" spans="2:13" ht="18.75">
      <c r="B61" s="19"/>
      <c r="C61" s="20"/>
      <c r="D61" s="19"/>
      <c r="E61" s="20"/>
      <c r="F61" s="19"/>
      <c r="G61" s="20"/>
      <c r="H61" s="19"/>
      <c r="I61" s="20"/>
      <c r="J61" s="19"/>
      <c r="K61" s="20"/>
      <c r="L61" s="19"/>
      <c r="M61" s="20"/>
    </row>
    <row r="62" spans="2:13" ht="18.75">
      <c r="B62" s="19"/>
      <c r="C62" s="20"/>
      <c r="D62" s="19"/>
      <c r="E62" s="20"/>
      <c r="F62" s="19"/>
      <c r="G62" s="20"/>
      <c r="H62" s="19"/>
      <c r="I62" s="20"/>
      <c r="J62" s="19"/>
      <c r="K62" s="20"/>
      <c r="L62" s="19"/>
      <c r="M62" s="20"/>
    </row>
    <row r="63" spans="2:13" ht="18.75">
      <c r="B63" s="19"/>
      <c r="C63" s="20"/>
      <c r="D63" s="19"/>
      <c r="E63" s="20"/>
      <c r="F63" s="19"/>
      <c r="G63" s="20"/>
      <c r="H63" s="19"/>
      <c r="I63" s="20"/>
      <c r="J63" s="19"/>
      <c r="K63" s="20"/>
      <c r="L63" s="19"/>
      <c r="M63" s="20"/>
    </row>
  </sheetData>
  <sheetProtection/>
  <mergeCells count="62">
    <mergeCell ref="H13:I13"/>
    <mergeCell ref="J36:K36"/>
    <mergeCell ref="J37:K37"/>
    <mergeCell ref="J38:K38"/>
    <mergeCell ref="J39:K39"/>
    <mergeCell ref="J40:K40"/>
    <mergeCell ref="J35:K35"/>
    <mergeCell ref="H14:I14"/>
    <mergeCell ref="B14:C14"/>
    <mergeCell ref="J30:K30"/>
    <mergeCell ref="J31:K31"/>
    <mergeCell ref="J32:K32"/>
    <mergeCell ref="J33:K33"/>
    <mergeCell ref="J34:K34"/>
    <mergeCell ref="D24:E24"/>
    <mergeCell ref="J27:K27"/>
    <mergeCell ref="J28:K28"/>
    <mergeCell ref="J29:K29"/>
    <mergeCell ref="L53:M53"/>
    <mergeCell ref="L50:M50"/>
    <mergeCell ref="L51:M51"/>
    <mergeCell ref="L52:M52"/>
    <mergeCell ref="L6:M6"/>
    <mergeCell ref="L46:M46"/>
    <mergeCell ref="L47:M47"/>
    <mergeCell ref="L48:M48"/>
    <mergeCell ref="A1:D1"/>
    <mergeCell ref="L57:M57"/>
    <mergeCell ref="L58:M58"/>
    <mergeCell ref="B24:C24"/>
    <mergeCell ref="H36:I36"/>
    <mergeCell ref="F38:G38"/>
    <mergeCell ref="L54:M54"/>
    <mergeCell ref="L55:M55"/>
    <mergeCell ref="L56:M56"/>
    <mergeCell ref="L49:M49"/>
    <mergeCell ref="A3:D3"/>
    <mergeCell ref="J6:K6"/>
    <mergeCell ref="H6:I6"/>
    <mergeCell ref="B6:C6"/>
    <mergeCell ref="D6:E6"/>
    <mergeCell ref="F6:G6"/>
    <mergeCell ref="E1:I5"/>
    <mergeCell ref="A2:D2"/>
    <mergeCell ref="A4:D4"/>
    <mergeCell ref="A5:D5"/>
    <mergeCell ref="J57:K57"/>
    <mergeCell ref="J54:K54"/>
    <mergeCell ref="J55:K55"/>
    <mergeCell ref="B35:C35"/>
    <mergeCell ref="H35:I35"/>
    <mergeCell ref="D38:E38"/>
    <mergeCell ref="J58:K58"/>
    <mergeCell ref="J46:K46"/>
    <mergeCell ref="J47:K47"/>
    <mergeCell ref="J48:K48"/>
    <mergeCell ref="J56:K56"/>
    <mergeCell ref="J49:K49"/>
    <mergeCell ref="J50:K50"/>
    <mergeCell ref="J51:K51"/>
    <mergeCell ref="J52:K52"/>
    <mergeCell ref="J53:K53"/>
  </mergeCells>
  <conditionalFormatting sqref="B7">
    <cfRule type="notContainsBlanks" priority="63" dxfId="32" stopIfTrue="1">
      <formula>LEN(TRIM(B7))&gt;0</formula>
    </cfRule>
  </conditionalFormatting>
  <conditionalFormatting sqref="B12">
    <cfRule type="notContainsBlanks" priority="65" dxfId="32" stopIfTrue="1">
      <formula>LEN(TRIM(B12))&gt;0</formula>
    </cfRule>
  </conditionalFormatting>
  <conditionalFormatting sqref="B17">
    <cfRule type="notContainsBlanks" priority="64" dxfId="32" stopIfTrue="1">
      <formula>LEN(TRIM(B17))&gt;0</formula>
    </cfRule>
  </conditionalFormatting>
  <conditionalFormatting sqref="B22">
    <cfRule type="notContainsBlanks" priority="66" dxfId="32" stopIfTrue="1">
      <formula>LEN(TRIM(B22))&gt;0</formula>
    </cfRule>
  </conditionalFormatting>
  <conditionalFormatting sqref="B27">
    <cfRule type="notContainsBlanks" priority="67" dxfId="32" stopIfTrue="1">
      <formula>LEN(TRIM(B27))&gt;0</formula>
    </cfRule>
  </conditionalFormatting>
  <conditionalFormatting sqref="B32">
    <cfRule type="notContainsBlanks" priority="68" dxfId="32" stopIfTrue="1">
      <formula>LEN(TRIM(B32))&gt;0</formula>
    </cfRule>
  </conditionalFormatting>
  <conditionalFormatting sqref="L6:M6">
    <cfRule type="containsBlanks" priority="76" dxfId="25" stopIfTrue="1">
      <formula>LEN(TRIM(L6))=0</formula>
    </cfRule>
  </conditionalFormatting>
  <conditionalFormatting sqref="J22">
    <cfRule type="notContainsBlanks" priority="72" dxfId="32" stopIfTrue="1">
      <formula>LEN(TRIM(J22))&gt;0</formula>
    </cfRule>
  </conditionalFormatting>
  <conditionalFormatting sqref="J17">
    <cfRule type="notContainsBlanks" priority="71" dxfId="32" stopIfTrue="1">
      <formula>LEN(TRIM(J17))&gt;0</formula>
    </cfRule>
  </conditionalFormatting>
  <conditionalFormatting sqref="J12">
    <cfRule type="notContainsBlanks" priority="70" dxfId="32" stopIfTrue="1">
      <formula>LEN(TRIM(J12))&gt;0</formula>
    </cfRule>
  </conditionalFormatting>
  <conditionalFormatting sqref="J7">
    <cfRule type="notContainsBlanks" priority="69" dxfId="32" stopIfTrue="1">
      <formula>LEN(TRIM(J7))&gt;0</formula>
    </cfRule>
  </conditionalFormatting>
  <conditionalFormatting sqref="L7">
    <cfRule type="notContainsBlanks" priority="77" dxfId="32" stopIfTrue="1">
      <formula>LEN(TRIM(L7))&gt;0</formula>
    </cfRule>
  </conditionalFormatting>
  <conditionalFormatting sqref="M8:M11 M38:M41 M33:M36 M28:M31 M23:M26 M18:M21 M13:M16">
    <cfRule type="expression" priority="32" dxfId="13" stopIfTrue="1">
      <formula>LEN($L$7)=0</formula>
    </cfRule>
  </conditionalFormatting>
  <conditionalFormatting sqref="L11">
    <cfRule type="expression" priority="30" dxfId="13" stopIfTrue="1">
      <formula>LEN($L$7)=0</formula>
    </cfRule>
  </conditionalFormatting>
  <conditionalFormatting sqref="L16">
    <cfRule type="expression" priority="29" dxfId="13" stopIfTrue="1">
      <formula>LEN($L$7)=0</formula>
    </cfRule>
  </conditionalFormatting>
  <conditionalFormatting sqref="L21">
    <cfRule type="expression" priority="28" dxfId="13" stopIfTrue="1">
      <formula>LEN($L$7)=0</formula>
    </cfRule>
  </conditionalFormatting>
  <conditionalFormatting sqref="L26">
    <cfRule type="expression" priority="27" dxfId="13" stopIfTrue="1">
      <formula>LEN($L$7)=0</formula>
    </cfRule>
  </conditionalFormatting>
  <conditionalFormatting sqref="L31">
    <cfRule type="expression" priority="26" dxfId="13" stopIfTrue="1">
      <formula>LEN($L$7)=0</formula>
    </cfRule>
  </conditionalFormatting>
  <conditionalFormatting sqref="L36">
    <cfRule type="expression" priority="25" dxfId="13" stopIfTrue="1">
      <formula>LEN($L$7)=0</formula>
    </cfRule>
  </conditionalFormatting>
  <conditionalFormatting sqref="M7">
    <cfRule type="expression" priority="23" dxfId="6" stopIfTrue="1">
      <formula>$L$6=""</formula>
    </cfRule>
  </conditionalFormatting>
  <conditionalFormatting sqref="M12">
    <cfRule type="expression" priority="22" dxfId="6" stopIfTrue="1">
      <formula>$L$6=""</formula>
    </cfRule>
  </conditionalFormatting>
  <conditionalFormatting sqref="M17">
    <cfRule type="expression" priority="21" dxfId="6" stopIfTrue="1">
      <formula>$L$6=""</formula>
    </cfRule>
  </conditionalFormatting>
  <conditionalFormatting sqref="M22">
    <cfRule type="expression" priority="20" dxfId="6" stopIfTrue="1">
      <formula>$L$6=""</formula>
    </cfRule>
  </conditionalFormatting>
  <conditionalFormatting sqref="M27">
    <cfRule type="expression" priority="19" dxfId="6" stopIfTrue="1">
      <formula>$L$6=""</formula>
    </cfRule>
  </conditionalFormatting>
  <conditionalFormatting sqref="M32">
    <cfRule type="expression" priority="18" dxfId="6" stopIfTrue="1">
      <formula>$L$6=""</formula>
    </cfRule>
  </conditionalFormatting>
  <conditionalFormatting sqref="M37">
    <cfRule type="expression" priority="17" dxfId="6" stopIfTrue="1">
      <formula>$L$6=""</formula>
    </cfRule>
  </conditionalFormatting>
  <conditionalFormatting sqref="L12">
    <cfRule type="notContainsBlanks" priority="15" dxfId="32" stopIfTrue="1">
      <formula>LEN(TRIM(L12))&gt;0</formula>
    </cfRule>
  </conditionalFormatting>
  <conditionalFormatting sqref="L17">
    <cfRule type="notContainsBlanks" priority="5" dxfId="32" stopIfTrue="1">
      <formula>LEN(TRIM(L17))&gt;0</formula>
    </cfRule>
  </conditionalFormatting>
  <conditionalFormatting sqref="L22">
    <cfRule type="notContainsBlanks" priority="4" dxfId="32" stopIfTrue="1">
      <formula>LEN(TRIM(L22))&gt;0</formula>
    </cfRule>
  </conditionalFormatting>
  <conditionalFormatting sqref="L27">
    <cfRule type="notContainsBlanks" priority="3" dxfId="32" stopIfTrue="1">
      <formula>LEN(TRIM(L27))&gt;0</formula>
    </cfRule>
  </conditionalFormatting>
  <conditionalFormatting sqref="L32">
    <cfRule type="notContainsBlanks" priority="2" dxfId="32" stopIfTrue="1">
      <formula>LEN(TRIM(L32))&gt;0</formula>
    </cfRule>
  </conditionalFormatting>
  <conditionalFormatting sqref="L37">
    <cfRule type="notContainsBlanks" priority="1" dxfId="32" stopIfTrue="1">
      <formula>LEN(TRIM(L37))&gt;0</formula>
    </cfRule>
  </conditionalFormatting>
  <printOptions horizontalCentered="1" verticalCentered="1"/>
  <pageMargins left="0.11811023622047245" right="0.1968503937007874" top="0.03937007874015748" bottom="0.3937007874015748" header="0.11811023622047245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7">
      <selection activeCell="E43" sqref="E43"/>
    </sheetView>
  </sheetViews>
  <sheetFormatPr defaultColWidth="9.140625" defaultRowHeight="12.75"/>
  <cols>
    <col min="1" max="1" width="25.140625" style="0" customWidth="1"/>
    <col min="2" max="2" width="22.57421875" style="0" customWidth="1"/>
    <col min="3" max="3" width="15.7109375" style="0" customWidth="1"/>
    <col min="4" max="4" width="26.8515625" style="0" customWidth="1"/>
    <col min="5" max="5" width="18.57421875" style="0" customWidth="1"/>
    <col min="6" max="6" width="10.140625" style="0" bestFit="1" customWidth="1"/>
    <col min="7" max="7" width="23.140625" style="0" customWidth="1"/>
    <col min="8" max="8" width="11.00390625" style="0" customWidth="1"/>
    <col min="9" max="9" width="11.57421875" style="0" customWidth="1"/>
    <col min="10" max="10" width="26.28125" style="0" customWidth="1"/>
    <col min="11" max="11" width="10.57421875" style="0" customWidth="1"/>
  </cols>
  <sheetData>
    <row r="1" spans="1:4" ht="27" customHeight="1" thickBot="1" thickTop="1">
      <c r="A1" s="49" t="str">
        <f>UPPER(CHOOSE(MeseNumeroMese,"Gennaio","Febbraio","Marzo","Aprile","Maggio","Giugno","Luglio","Agosto","Settembre","Ottobre","Novembre","Dicembre"))</f>
        <v>GENNAIO</v>
      </c>
      <c r="B1" s="49">
        <v>2019</v>
      </c>
      <c r="C1">
        <v>1</v>
      </c>
      <c r="D1" s="52" t="s">
        <v>13</v>
      </c>
    </row>
    <row r="2" ht="13.5" thickTop="1"/>
    <row r="3" ht="12.75">
      <c r="A3" s="52" t="s">
        <v>19</v>
      </c>
    </row>
    <row r="4" spans="1:6" ht="12.75">
      <c r="A4">
        <f>WEEKDAY(F4,2)</f>
        <v>2</v>
      </c>
      <c r="E4" s="52" t="s">
        <v>14</v>
      </c>
      <c r="F4" s="50">
        <f>DATE(Anno,MeseNumeroMese,1)</f>
        <v>43466</v>
      </c>
    </row>
    <row r="5" spans="1:6" ht="12.75">
      <c r="A5" s="52" t="s">
        <v>12</v>
      </c>
      <c r="E5" s="52" t="s">
        <v>15</v>
      </c>
      <c r="F5" s="50">
        <f>DATE(Anno,MeseNumeroMese,A6)</f>
        <v>43496</v>
      </c>
    </row>
    <row r="6" ht="15">
      <c r="A6" s="53">
        <f>DAY(DATE(YEAR(F4),MONTH(F4)+1,1)-1)</f>
        <v>31</v>
      </c>
    </row>
    <row r="8" ht="12.75">
      <c r="A8" s="52" t="s">
        <v>17</v>
      </c>
    </row>
    <row r="9" ht="12.75">
      <c r="A9">
        <f>8-A4</f>
        <v>6</v>
      </c>
    </row>
    <row r="11" ht="12.75">
      <c r="A11" s="52" t="s">
        <v>16</v>
      </c>
    </row>
    <row r="12" ht="12.75">
      <c r="A12">
        <f>CEILING(($A$6-$A$9)/7,1)+1</f>
        <v>5</v>
      </c>
    </row>
    <row r="17" spans="2:6" ht="16.5" customHeight="1">
      <c r="B17" s="52" t="s">
        <v>18</v>
      </c>
      <c r="C17" s="59" t="s">
        <v>28</v>
      </c>
      <c r="F17" t="b">
        <v>1</v>
      </c>
    </row>
    <row r="18" spans="2:6" ht="15.75" customHeight="1">
      <c r="B18" s="52" t="s">
        <v>0</v>
      </c>
      <c r="C18" s="59" t="s">
        <v>38</v>
      </c>
      <c r="F18" t="b">
        <v>0</v>
      </c>
    </row>
    <row r="19" spans="2:6" ht="17.25" customHeight="1">
      <c r="B19" s="52" t="s">
        <v>0</v>
      </c>
      <c r="C19" s="52" t="s">
        <v>25</v>
      </c>
      <c r="F19" t="b">
        <v>0</v>
      </c>
    </row>
    <row r="20" spans="2:6" ht="16.5" customHeight="1">
      <c r="B20" s="52" t="s">
        <v>6</v>
      </c>
      <c r="C20" s="52" t="s">
        <v>26</v>
      </c>
      <c r="F20" t="b">
        <v>1</v>
      </c>
    </row>
    <row r="21" spans="2:6" ht="17.25" customHeight="1">
      <c r="B21" s="52" t="s">
        <v>6</v>
      </c>
      <c r="C21" s="52" t="s">
        <v>27</v>
      </c>
      <c r="F21" t="b">
        <v>1</v>
      </c>
    </row>
    <row r="25" spans="1:11" ht="12.75">
      <c r="A25" s="58" t="s">
        <v>20</v>
      </c>
      <c r="B25" s="58" t="s">
        <v>21</v>
      </c>
      <c r="C25" s="2"/>
      <c r="D25" s="58" t="s">
        <v>20</v>
      </c>
      <c r="E25" s="58" t="s">
        <v>21</v>
      </c>
      <c r="F25" s="2"/>
      <c r="G25" s="58" t="s">
        <v>20</v>
      </c>
      <c r="H25" s="58" t="s">
        <v>21</v>
      </c>
      <c r="J25" s="58" t="s">
        <v>20</v>
      </c>
      <c r="K25" s="58" t="s">
        <v>21</v>
      </c>
    </row>
    <row r="26" spans="1:11" ht="12.75">
      <c r="A26" s="52" t="s">
        <v>22</v>
      </c>
      <c r="B26" s="57">
        <v>43363</v>
      </c>
      <c r="C26" s="56"/>
      <c r="D26" s="52" t="s">
        <v>23</v>
      </c>
      <c r="E26" s="50">
        <v>43046</v>
      </c>
      <c r="G26" s="52" t="s">
        <v>24</v>
      </c>
      <c r="H26" s="50">
        <v>43386</v>
      </c>
      <c r="J26" s="59" t="s">
        <v>36</v>
      </c>
      <c r="K26" s="50">
        <v>43398</v>
      </c>
    </row>
    <row r="27" spans="1:11" ht="12.75">
      <c r="A27" s="52"/>
      <c r="B27" s="57">
        <v>43419</v>
      </c>
      <c r="C27" s="56"/>
      <c r="D27" s="52"/>
      <c r="E27" s="50">
        <v>43165</v>
      </c>
      <c r="G27" s="52"/>
      <c r="H27" s="50">
        <v>43407</v>
      </c>
      <c r="J27" s="52"/>
      <c r="K27" s="50">
        <v>43426</v>
      </c>
    </row>
    <row r="28" spans="1:11" ht="12.75">
      <c r="A28" s="52"/>
      <c r="B28" s="57">
        <v>43447</v>
      </c>
      <c r="C28" s="56"/>
      <c r="D28" s="52"/>
      <c r="E28" s="50">
        <v>43207</v>
      </c>
      <c r="G28" s="52"/>
      <c r="H28" s="50">
        <v>43421</v>
      </c>
      <c r="J28" s="52"/>
      <c r="K28" s="50">
        <v>43454</v>
      </c>
    </row>
    <row r="29" spans="1:11" ht="12.75">
      <c r="A29" s="52"/>
      <c r="B29" s="57">
        <v>43503</v>
      </c>
      <c r="C29" s="56"/>
      <c r="D29" s="52" t="s">
        <v>1</v>
      </c>
      <c r="E29" s="50">
        <v>43255</v>
      </c>
      <c r="G29" s="52" t="s">
        <v>5</v>
      </c>
      <c r="H29" s="50">
        <v>43435</v>
      </c>
      <c r="J29" s="59" t="s">
        <v>3</v>
      </c>
      <c r="K29" s="50">
        <v>43517</v>
      </c>
    </row>
    <row r="30" spans="1:11" ht="12.75">
      <c r="A30" s="52"/>
      <c r="B30" s="57">
        <v>43538</v>
      </c>
      <c r="C30" s="56"/>
      <c r="E30" s="50"/>
      <c r="G30" s="52"/>
      <c r="H30" s="50">
        <v>43491</v>
      </c>
      <c r="J30" s="52"/>
      <c r="K30" s="50">
        <v>43552</v>
      </c>
    </row>
    <row r="31" spans="1:11" ht="12.75">
      <c r="A31" s="52"/>
      <c r="B31" s="57">
        <v>43566</v>
      </c>
      <c r="C31" s="56"/>
      <c r="G31" s="52"/>
      <c r="H31" s="50">
        <v>43512</v>
      </c>
      <c r="J31" s="52"/>
      <c r="K31" s="50">
        <v>43565</v>
      </c>
    </row>
    <row r="32" spans="1:11" ht="12.75">
      <c r="A32" s="52"/>
      <c r="B32" s="57">
        <v>43587</v>
      </c>
      <c r="C32" s="56"/>
      <c r="G32" s="52"/>
      <c r="H32" s="50">
        <v>43533</v>
      </c>
      <c r="J32" s="52"/>
      <c r="K32" s="50">
        <v>43608</v>
      </c>
    </row>
    <row r="33" spans="2:8" ht="12.75">
      <c r="B33" s="57">
        <v>43629</v>
      </c>
      <c r="G33" s="52"/>
      <c r="H33" s="50">
        <v>43561</v>
      </c>
    </row>
    <row r="34" spans="7:8" ht="12.75">
      <c r="G34" s="52"/>
      <c r="H34" s="50"/>
    </row>
    <row r="40" spans="1:5" ht="12.75">
      <c r="A40" s="58" t="s">
        <v>21</v>
      </c>
      <c r="B40" s="58" t="s">
        <v>20</v>
      </c>
      <c r="C40" s="58"/>
      <c r="D40" s="58" t="s">
        <v>20</v>
      </c>
      <c r="E40" s="58" t="s">
        <v>21</v>
      </c>
    </row>
    <row r="41" spans="1:5" ht="12.75">
      <c r="A41" s="50">
        <v>43459</v>
      </c>
      <c r="B41" s="59" t="s">
        <v>29</v>
      </c>
      <c r="C41" s="59"/>
      <c r="D41" s="59" t="s">
        <v>35</v>
      </c>
      <c r="E41" s="66">
        <v>43401</v>
      </c>
    </row>
    <row r="42" spans="1:5" ht="12.75">
      <c r="A42" s="50">
        <v>43460</v>
      </c>
      <c r="B42" s="59" t="s">
        <v>31</v>
      </c>
      <c r="D42" s="52"/>
      <c r="E42" s="57">
        <v>43422</v>
      </c>
    </row>
    <row r="43" spans="1:5" ht="12.75">
      <c r="A43" s="50">
        <v>43436</v>
      </c>
      <c r="B43" s="59" t="s">
        <v>30</v>
      </c>
      <c r="D43" s="52"/>
      <c r="E43" s="57">
        <v>43484</v>
      </c>
    </row>
    <row r="44" spans="1:5" ht="12.75">
      <c r="A44" s="50">
        <v>43450</v>
      </c>
      <c r="B44" s="59" t="s">
        <v>32</v>
      </c>
      <c r="D44" s="52"/>
      <c r="E44" s="57">
        <v>43534</v>
      </c>
    </row>
    <row r="45" spans="1:5" ht="12.75">
      <c r="A45" s="50">
        <v>43442</v>
      </c>
      <c r="B45" s="59" t="s">
        <v>33</v>
      </c>
      <c r="D45" s="52"/>
      <c r="E45" s="57">
        <v>43590</v>
      </c>
    </row>
    <row r="46" spans="1:5" ht="12.75">
      <c r="A46" s="50">
        <v>43471</v>
      </c>
      <c r="B46" s="59" t="s">
        <v>37</v>
      </c>
      <c r="E46" s="50"/>
    </row>
    <row r="47" spans="1:5" ht="12.75">
      <c r="A47" s="50">
        <v>43380</v>
      </c>
      <c r="B47" s="59" t="s">
        <v>34</v>
      </c>
      <c r="E47" s="50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 Multiservizi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BNL Multiservizi S.p.A.</dc:creator>
  <cp:keywords/>
  <dc:description/>
  <cp:lastModifiedBy>fabio</cp:lastModifiedBy>
  <cp:lastPrinted>2018-12-14T17:12:40Z</cp:lastPrinted>
  <dcterms:created xsi:type="dcterms:W3CDTF">2002-07-15T07:43:53Z</dcterms:created>
  <dcterms:modified xsi:type="dcterms:W3CDTF">2019-01-07T17:20:54Z</dcterms:modified>
  <cp:category/>
  <cp:version/>
  <cp:contentType/>
  <cp:contentStatus/>
</cp:coreProperties>
</file>